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renikolvi\Documents\Решения Совета об исполнении б-та\Исполнение 2024 г\Публичные слушания\"/>
    </mc:Choice>
  </mc:AlternateContent>
  <bookViews>
    <workbookView xWindow="0" yWindow="0" windowWidth="28800" windowHeight="12435" tabRatio="601"/>
  </bookViews>
  <sheets>
    <sheet name="01.01.2025 исполнение доход" sheetId="2" r:id="rId1"/>
  </sheets>
  <definedNames>
    <definedName name="_xlnm.Print_Titles" localSheetId="0">'01.01.2025 исполнение доход'!$3:$5</definedName>
  </definedNames>
  <calcPr calcId="152511" iterate="1"/>
</workbook>
</file>

<file path=xl/calcChain.xml><?xml version="1.0" encoding="utf-8"?>
<calcChain xmlns="http://schemas.openxmlformats.org/spreadsheetml/2006/main">
  <c r="E18" i="2" l="1"/>
  <c r="G18" i="2"/>
  <c r="E33" i="2"/>
  <c r="G33" i="2"/>
  <c r="B8" i="2" l="1"/>
  <c r="E14" i="2"/>
  <c r="F14" i="2"/>
  <c r="G14" i="2"/>
  <c r="H14" i="2"/>
  <c r="F9" i="2" l="1"/>
  <c r="H32" i="2" l="1"/>
  <c r="F10" i="2" l="1"/>
  <c r="F11" i="2"/>
  <c r="F12" i="2"/>
  <c r="F13" i="2"/>
  <c r="F15" i="2"/>
  <c r="F16" i="2"/>
  <c r="F17" i="2"/>
  <c r="F20" i="2"/>
  <c r="F21" i="2"/>
  <c r="F22" i="2"/>
  <c r="F23" i="2"/>
  <c r="F24" i="2"/>
  <c r="F25" i="2"/>
  <c r="F28" i="2"/>
  <c r="F29" i="2"/>
  <c r="F30" i="2"/>
  <c r="F31" i="2"/>
  <c r="F32" i="2"/>
  <c r="H9" i="2"/>
  <c r="H10" i="2"/>
  <c r="H11" i="2"/>
  <c r="H12" i="2"/>
  <c r="H13" i="2"/>
  <c r="H15" i="2"/>
  <c r="H16" i="2"/>
  <c r="H17" i="2"/>
  <c r="H20" i="2"/>
  <c r="H21" i="2"/>
  <c r="H22" i="2"/>
  <c r="H23" i="2"/>
  <c r="H24" i="2"/>
  <c r="H25" i="2"/>
  <c r="H28" i="2"/>
  <c r="H29" i="2"/>
  <c r="H30" i="2"/>
  <c r="H31" i="2"/>
  <c r="D8" i="2" l="1"/>
  <c r="E34" i="2" l="1"/>
  <c r="G34" i="2"/>
  <c r="E12" i="2" l="1"/>
  <c r="G12" i="2"/>
  <c r="C8" i="2"/>
  <c r="H8" i="2" s="1"/>
  <c r="F8" i="2"/>
  <c r="G35" i="2"/>
  <c r="E35" i="2"/>
  <c r="G32" i="2"/>
  <c r="E32" i="2"/>
  <c r="G31" i="2"/>
  <c r="E31" i="2"/>
  <c r="G30" i="2"/>
  <c r="E30" i="2"/>
  <c r="G29" i="2"/>
  <c r="E29" i="2"/>
  <c r="G28" i="2"/>
  <c r="E28" i="2"/>
  <c r="D26" i="2"/>
  <c r="C26" i="2"/>
  <c r="B26" i="2"/>
  <c r="G25" i="2"/>
  <c r="E25" i="2"/>
  <c r="G24" i="2"/>
  <c r="E24" i="2"/>
  <c r="G23" i="2"/>
  <c r="E23" i="2"/>
  <c r="G22" i="2"/>
  <c r="E22" i="2"/>
  <c r="G21" i="2"/>
  <c r="E21" i="2"/>
  <c r="G20" i="2"/>
  <c r="E20" i="2"/>
  <c r="D19" i="2"/>
  <c r="C19" i="2"/>
  <c r="B19" i="2"/>
  <c r="G17" i="2"/>
  <c r="E17" i="2"/>
  <c r="G16" i="2"/>
  <c r="E16" i="2"/>
  <c r="G15" i="2"/>
  <c r="E15" i="2"/>
  <c r="G13" i="2"/>
  <c r="E13" i="2"/>
  <c r="G11" i="2"/>
  <c r="E11" i="2"/>
  <c r="G10" i="2"/>
  <c r="E10" i="2"/>
  <c r="G9" i="2"/>
  <c r="E9" i="2"/>
  <c r="F19" i="2" l="1"/>
  <c r="F26" i="2"/>
  <c r="H19" i="2"/>
  <c r="H26" i="2"/>
  <c r="G26" i="2"/>
  <c r="D6" i="2"/>
  <c r="C6" i="2"/>
  <c r="C36" i="2" s="1"/>
  <c r="B6" i="2"/>
  <c r="B36" i="2" s="1"/>
  <c r="E19" i="2"/>
  <c r="E8" i="2"/>
  <c r="G19" i="2"/>
  <c r="G8" i="2"/>
  <c r="E26" i="2"/>
  <c r="F6" i="2" l="1"/>
  <c r="H6" i="2"/>
  <c r="E6" i="2"/>
  <c r="D36" i="2"/>
  <c r="G6" i="2"/>
  <c r="H36" i="2" l="1"/>
  <c r="F36" i="2"/>
  <c r="E36" i="2"/>
  <c r="G36" i="2"/>
</calcChain>
</file>

<file path=xl/sharedStrings.xml><?xml version="1.0" encoding="utf-8"?>
<sst xmlns="http://schemas.openxmlformats.org/spreadsheetml/2006/main" count="73" uniqueCount="64">
  <si>
    <t>Наименование  показателя</t>
  </si>
  <si>
    <t>НАЛОГОВЫЕ И НЕНАЛОГОВЫЕ ДОХОДЫ</t>
  </si>
  <si>
    <t>НАЛОГОВЫЕ ДОХОДЫ</t>
  </si>
  <si>
    <t>Налог на доходы физических лиц</t>
  </si>
  <si>
    <t>Доходы от уплаты акцизов</t>
  </si>
  <si>
    <t xml:space="preserve">Налог на имущество физических лиц                                                                                                                                                                                                                             </t>
  </si>
  <si>
    <t>Земельный налог</t>
  </si>
  <si>
    <t>Налоги, сборы и регулярные платежи за пользование природными ресурсами</t>
  </si>
  <si>
    <t>Государственная пошлина</t>
  </si>
  <si>
    <t>НЕНАЛОГОВЫЕ ДОХОДЫ</t>
  </si>
  <si>
    <t>Доходы от использования имущества, находящегося в государственной и муниципальной собственности</t>
  </si>
  <si>
    <t>Платежи при пользовании природными ресурсами</t>
  </si>
  <si>
    <t>Доходы от продажи материальных и нематериальных активов</t>
  </si>
  <si>
    <t>Штрафы, санкции, возмещение ущерба</t>
  </si>
  <si>
    <t>Прочие неналоговые доходы</t>
  </si>
  <si>
    <t>БЕЗВОЗМЕЗДНЫЕ ПОСТУПЛЕНИЯ</t>
  </si>
  <si>
    <t>Дотации бюджетам бюджетной системы Российской Федерации</t>
  </si>
  <si>
    <t xml:space="preserve">Субсидии бюджетам бюджетной системы Российской Федерации (межбюджетные субсидии)                                                                                                                                                          </t>
  </si>
  <si>
    <t xml:space="preserve">Субвенции бюджетам бюджетной системы Российской Федерации                                                                                                                                                                                 </t>
  </si>
  <si>
    <t>Иные  межбюджетные трансферты</t>
  </si>
  <si>
    <t>Безвозмездные поступления от негосударственных организаций</t>
  </si>
  <si>
    <t>Прочие безвозмездные поступления</t>
  </si>
  <si>
    <t>(млн руб.)</t>
  </si>
  <si>
    <t xml:space="preserve">от  утвержденного бюджета в абсолютном выражении                          </t>
  </si>
  <si>
    <t xml:space="preserve">% исполнения бюджета                   </t>
  </si>
  <si>
    <t>Отклонение фактического исполнения бюджета от плановых назначений</t>
  </si>
  <si>
    <t>Возврат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</si>
  <si>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</si>
  <si>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r>
      <t>5</t>
    </r>
    <r>
      <rPr>
        <sz val="11"/>
        <rFont val="Times New Roman"/>
        <family val="1"/>
        <charset val="204"/>
      </rPr>
      <t xml:space="preserve">                                                         (гр.4 - гр.2) </t>
    </r>
  </si>
  <si>
    <r>
      <t>6</t>
    </r>
    <r>
      <rPr>
        <sz val="11"/>
        <rFont val="Times New Roman"/>
        <family val="1"/>
        <charset val="204"/>
      </rPr>
      <t xml:space="preserve">                                                                            (гр.4/ гр.2)</t>
    </r>
  </si>
  <si>
    <r>
      <t xml:space="preserve">7                                                    </t>
    </r>
    <r>
      <rPr>
        <sz val="11"/>
        <rFont val="Times New Roman"/>
        <family val="1"/>
        <charset val="204"/>
      </rPr>
      <t>(гр.4 - гр.3)</t>
    </r>
  </si>
  <si>
    <r>
      <t>8</t>
    </r>
    <r>
      <rPr>
        <sz val="11"/>
        <rFont val="Times New Roman"/>
        <family val="1"/>
        <charset val="204"/>
      </rPr>
      <t xml:space="preserve">                                                         (гр.4/ гр.3)</t>
    </r>
  </si>
  <si>
    <r>
      <t xml:space="preserve">9                                                                                                                                                                       </t>
    </r>
    <r>
      <rPr>
        <sz val="11"/>
        <rFont val="Times New Roman"/>
        <family val="1"/>
        <charset val="204"/>
      </rPr>
      <t xml:space="preserve"> (гр.4/ гр.2)</t>
    </r>
  </si>
  <si>
    <t>в том числе:</t>
  </si>
  <si>
    <t>ВСЕГО ДОХОДОВ</t>
  </si>
  <si>
    <t>Иные</t>
  </si>
  <si>
    <t>Доходы от оказания платных услуг  компенсации затрат государства</t>
  </si>
  <si>
    <t xml:space="preserve">                                                                                    </t>
  </si>
  <si>
    <t>Х</t>
  </si>
  <si>
    <t>Безвозмездные поступления от других бюджетов бюджетной системы Российской Федерации</t>
  </si>
  <si>
    <t>Выкуп носит заявительный и нерегулярный характер</t>
  </si>
  <si>
    <t>Фактическое исполнение бюджета за 2024 год</t>
  </si>
  <si>
    <t>Налог на игорный бизнес</t>
  </si>
  <si>
    <t>Сведения об исполнении бюджета города Оренбурга по доходам за 2024 год</t>
  </si>
  <si>
    <t>Налоги на совокупный доход всего, в т.ч.:</t>
  </si>
  <si>
    <t>За счет зачисления остатка денежных средств при ликвидации МУП "МИФ"</t>
  </si>
  <si>
    <t>Поступление  денежных средств в рамках Соглашения о сотрудничестве между ПАО "Газпром нефть", ООО "Газпромнефть-Оренбург" и Администрацией города Оренбурга  в сумме  4,5 млн. руб.</t>
  </si>
  <si>
    <t xml:space="preserve">от уточненног  плана в абсолютном выражении                          </t>
  </si>
  <si>
    <t>Уточненный бюджет     по доходам на 2024 год</t>
  </si>
  <si>
    <t>Утвержденный  бюджет   по доходам на 2024 год</t>
  </si>
  <si>
    <r>
      <t xml:space="preserve">причины отклонения фактического исполнения от утвержденного бюджета на 2024 год по доходам,  где отклонения составили </t>
    </r>
    <r>
      <rPr>
        <sz val="12"/>
        <color rgb="FFC00000"/>
        <rFont val="Times New Roman"/>
        <family val="1"/>
        <charset val="204"/>
      </rPr>
      <t>на 5 процентов и более</t>
    </r>
  </si>
  <si>
    <t xml:space="preserve"> Налог, взимаемый в связи с применением упрощенной системы налогообложения</t>
  </si>
  <si>
    <t xml:space="preserve">Увеличение в связи с изменением размера госпошлы                 и  количества заявителей за совершением юридически значимых действий </t>
  </si>
  <si>
    <t xml:space="preserve">1) За счет поднятия в 2023 году (в феврале, декабре) переплаты по налогам из бюджета на ЕНС налогоплатекльщиков                                                                             2) Срок уплаты окончания действия патента за 2023 год, который пришелся на 09.01.2024                                                     3) Рост индекса потребительских цен </t>
  </si>
  <si>
    <t>Рост количества плательщиков</t>
  </si>
  <si>
    <t>Увеличение налоговых ставок на нефтепродукты на 4,9%</t>
  </si>
  <si>
    <t>Рост налоговой базы, в т.ч. за счет роста МРОТ на 18,5%</t>
  </si>
  <si>
    <t>Снижение количества пунктов приема ставок букмекерских  контор</t>
  </si>
  <si>
    <t>Увеличение количества объектов животного мира</t>
  </si>
  <si>
    <t>Снижение платежеспособности населения (в части оплаты по договорам социального найма)</t>
  </si>
  <si>
    <t>Зачет переплаты прошлых периодов в счет платежей текущего года</t>
  </si>
  <si>
    <t xml:space="preserve"> Поступления по данным  видам доходов не являются систематическими  и носят заявительный характер
</t>
  </si>
  <si>
    <t xml:space="preserve">  Труднопрогнозируемые доходы, незапланированные денежные средства, уплачиваемые в целях возмещения ущерба                                                                                                                                                                                                                                                                                                                                                                                                                    
</t>
  </si>
  <si>
    <t>Труднопрогнозируемые доходы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</si>
</sst>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23" x14ac:knownFonts="1">
    <font>
      <sz val="10"/>
      <name val="Arial Cyr"/>
      <charset val="204"/>
    </font>
    <font>
      <sz val="11"/>
      <color theme="1"/>
      <name val="Calibri"/>
      <family val="2"/>
      <charset val="204"/>
      <scheme val="minor"/>
    </font>
    <font>
      <sz val="10"/>
      <name val="Arial Cyr"/>
      <charset val="204"/>
    </font>
    <font>
      <b/>
      <sz val="16"/>
      <name val="Times New Roman"/>
      <family val="1"/>
      <charset val="204"/>
    </font>
    <font>
      <sz val="14"/>
      <name val="Arial Cyr"/>
      <charset val="204"/>
    </font>
    <font>
      <sz val="14"/>
      <name val="Times New Roman"/>
      <family val="1"/>
      <charset val="204"/>
    </font>
    <font>
      <sz val="12"/>
      <name val="Times New Roman"/>
      <family val="1"/>
      <charset val="204"/>
    </font>
    <font>
      <sz val="12"/>
      <name val="Arial Cyr"/>
      <charset val="204"/>
    </font>
    <font>
      <b/>
      <sz val="14"/>
      <name val="Times New Roman"/>
      <family val="1"/>
      <charset val="204"/>
    </font>
    <font>
      <b/>
      <sz val="14"/>
      <name val="Arial Cyr"/>
      <charset val="204"/>
    </font>
    <font>
      <sz val="10"/>
      <name val="Arial"/>
      <family val="2"/>
      <charset val="204"/>
    </font>
    <font>
      <sz val="11"/>
      <color theme="1"/>
      <name val="Calibri"/>
      <family val="2"/>
      <charset val="204"/>
      <scheme val="minor"/>
    </font>
    <font>
      <b/>
      <sz val="16"/>
      <color theme="1"/>
      <name val="Times New Roman"/>
      <family val="1"/>
      <charset val="204"/>
    </font>
    <font>
      <i/>
      <sz val="14"/>
      <name val="Times New Roman"/>
      <family val="1"/>
      <charset val="204"/>
    </font>
    <font>
      <i/>
      <sz val="14"/>
      <name val="Arial Cyr"/>
      <charset val="204"/>
    </font>
    <font>
      <sz val="11"/>
      <name val="Times New Roman"/>
      <family val="1"/>
      <charset val="204"/>
    </font>
    <font>
      <sz val="12"/>
      <color rgb="FFC00000"/>
      <name val="Times New Roman"/>
      <family val="1"/>
      <charset val="204"/>
    </font>
    <font>
      <sz val="15"/>
      <color theme="1"/>
      <name val="Times New Roman"/>
      <family val="1"/>
      <charset val="204"/>
    </font>
    <font>
      <b/>
      <sz val="14"/>
      <color theme="1"/>
      <name val="Times New Roman"/>
      <family val="1"/>
      <charset val="204"/>
    </font>
    <font>
      <sz val="14"/>
      <color theme="1"/>
      <name val="Times New Roman"/>
      <family val="1"/>
      <charset val="204"/>
    </font>
    <font>
      <sz val="16"/>
      <color theme="1"/>
      <name val="Times New Roman"/>
      <family val="1"/>
      <charset val="204"/>
    </font>
    <font>
      <i/>
      <sz val="13"/>
      <color theme="1"/>
      <name val="Times New Roman"/>
      <family val="1"/>
      <charset val="204"/>
    </font>
    <font>
      <sz val="13.5"/>
      <color theme="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0" fillId="0" borderId="0"/>
    <xf numFmtId="164" fontId="2" fillId="0" borderId="0" applyFont="0" applyFill="0" applyBorder="0" applyAlignment="0" applyProtection="0"/>
    <xf numFmtId="0" fontId="11" fillId="0" borderId="0"/>
    <xf numFmtId="9" fontId="2" fillId="0" borderId="0" applyFont="0" applyFill="0" applyBorder="0" applyAlignment="0" applyProtection="0"/>
    <xf numFmtId="0" fontId="1" fillId="0" borderId="0"/>
    <xf numFmtId="0" fontId="2" fillId="0" borderId="0"/>
    <xf numFmtId="0" fontId="10" fillId="0" borderId="0"/>
    <xf numFmtId="0" fontId="10" fillId="0" borderId="0"/>
    <xf numFmtId="0" fontId="10" fillId="0" borderId="0"/>
  </cellStyleXfs>
  <cellXfs count="68">
    <xf numFmtId="0" fontId="0" fillId="0" borderId="0" xfId="0"/>
    <xf numFmtId="0" fontId="4" fillId="0" borderId="0" xfId="0" applyFont="1" applyAlignment="1">
      <alignment vertical="center" wrapText="1"/>
    </xf>
    <xf numFmtId="0" fontId="7" fillId="0" borderId="0" xfId="0" applyFont="1" applyAlignment="1">
      <alignment vertical="center" wrapText="1"/>
    </xf>
    <xf numFmtId="0" fontId="6" fillId="0" borderId="2" xfId="0" applyFont="1" applyBorder="1" applyAlignment="1">
      <alignment horizontal="center" vertical="center" wrapText="1"/>
    </xf>
    <xf numFmtId="0" fontId="9" fillId="0" borderId="0" xfId="0" applyFont="1" applyAlignment="1">
      <alignment vertical="center" wrapText="1"/>
    </xf>
    <xf numFmtId="0" fontId="8" fillId="0" borderId="0" xfId="0" applyFont="1" applyAlignment="1">
      <alignment vertical="center" wrapText="1"/>
    </xf>
    <xf numFmtId="49" fontId="4" fillId="2" borderId="0" xfId="0" applyNumberFormat="1" applyFont="1" applyFill="1" applyAlignment="1">
      <alignment vertical="center" wrapText="1"/>
    </xf>
    <xf numFmtId="4" fontId="4" fillId="2" borderId="0" xfId="0" applyNumberFormat="1" applyFont="1" applyFill="1" applyAlignment="1">
      <alignment horizontal="right" vertical="center" wrapText="1"/>
    </xf>
    <xf numFmtId="165" fontId="12" fillId="2" borderId="1" xfId="0" applyNumberFormat="1" applyFont="1" applyFill="1" applyBorder="1" applyAlignment="1">
      <alignment horizontal="right" vertical="center" wrapText="1"/>
    </xf>
    <xf numFmtId="49" fontId="6" fillId="2" borderId="1" xfId="0" applyNumberFormat="1" applyFont="1" applyFill="1" applyBorder="1" applyAlignment="1">
      <alignment horizontal="center" vertical="center" wrapText="1"/>
    </xf>
    <xf numFmtId="0" fontId="14" fillId="0" borderId="0" xfId="0" applyFont="1" applyAlignment="1">
      <alignment vertical="center" wrapText="1"/>
    </xf>
    <xf numFmtId="0" fontId="9" fillId="0" borderId="0" xfId="0" applyFont="1" applyBorder="1" applyAlignment="1">
      <alignment vertical="center" wrapText="1"/>
    </xf>
    <xf numFmtId="3" fontId="5" fillId="0" borderId="0" xfId="0" applyNumberFormat="1" applyFont="1" applyBorder="1" applyAlignment="1">
      <alignment horizontal="justify" vertical="center" wrapText="1"/>
    </xf>
    <xf numFmtId="0" fontId="4" fillId="0" borderId="0" xfId="0" applyFont="1" applyBorder="1" applyAlignment="1">
      <alignment vertical="center" wrapText="1"/>
    </xf>
    <xf numFmtId="3" fontId="13" fillId="0" borderId="0" xfId="0" applyNumberFormat="1" applyFont="1" applyBorder="1" applyAlignment="1">
      <alignment horizontal="justify" vertical="center" wrapText="1"/>
    </xf>
    <xf numFmtId="3" fontId="8" fillId="0" borderId="0" xfId="0" applyNumberFormat="1" applyFont="1" applyBorder="1" applyAlignment="1">
      <alignment horizontal="justify" vertical="center" wrapText="1"/>
    </xf>
    <xf numFmtId="49" fontId="6"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6" fillId="0" borderId="2" xfId="0" applyFont="1" applyBorder="1" applyAlignment="1">
      <alignment horizontal="center" vertical="top" wrapText="1"/>
    </xf>
    <xf numFmtId="0" fontId="17" fillId="0" borderId="1" xfId="0" applyFont="1" applyBorder="1" applyAlignment="1">
      <alignment horizontal="justify" vertical="center" wrapText="1"/>
    </xf>
    <xf numFmtId="0" fontId="18" fillId="0" borderId="1" xfId="0" applyNumberFormat="1" applyFont="1" applyBorder="1" applyAlignment="1">
      <alignment horizontal="left" vertical="center" wrapText="1"/>
    </xf>
    <xf numFmtId="165" fontId="12" fillId="0" borderId="1" xfId="0" applyNumberFormat="1" applyFont="1" applyBorder="1" applyAlignment="1">
      <alignment horizontal="right" vertical="center" wrapText="1"/>
    </xf>
    <xf numFmtId="9" fontId="12" fillId="0" borderId="1" xfId="4" applyFont="1" applyBorder="1" applyAlignment="1">
      <alignment horizontal="right" vertical="center" wrapText="1"/>
    </xf>
    <xf numFmtId="3" fontId="18" fillId="0" borderId="1" xfId="0" applyNumberFormat="1" applyFont="1" applyBorder="1" applyAlignment="1">
      <alignment horizontal="left" vertical="center" wrapText="1"/>
    </xf>
    <xf numFmtId="0" fontId="19" fillId="0" borderId="1" xfId="0" applyNumberFormat="1" applyFont="1" applyBorder="1" applyAlignment="1">
      <alignment horizontal="left" vertical="center" wrapText="1"/>
    </xf>
    <xf numFmtId="165" fontId="20" fillId="0" borderId="1" xfId="1" applyNumberFormat="1" applyFont="1" applyBorder="1" applyAlignment="1">
      <alignment horizontal="right" vertical="center" wrapText="1"/>
    </xf>
    <xf numFmtId="165" fontId="20" fillId="0" borderId="1" xfId="0" applyNumberFormat="1" applyFont="1" applyBorder="1" applyAlignment="1">
      <alignment horizontal="right" vertical="center" wrapText="1"/>
    </xf>
    <xf numFmtId="9" fontId="20" fillId="0" borderId="1" xfId="4" applyFont="1" applyBorder="1" applyAlignment="1">
      <alignment horizontal="right" vertical="center" wrapText="1"/>
    </xf>
    <xf numFmtId="3" fontId="19" fillId="0" borderId="1" xfId="0" applyNumberFormat="1" applyFont="1" applyBorder="1" applyAlignment="1">
      <alignment horizontal="justify" vertical="center" wrapText="1"/>
    </xf>
    <xf numFmtId="0" fontId="21" fillId="0" borderId="1" xfId="0" applyNumberFormat="1" applyFont="1" applyBorder="1" applyAlignment="1">
      <alignment horizontal="left" vertical="center" wrapText="1"/>
    </xf>
    <xf numFmtId="3" fontId="18" fillId="0" borderId="1" xfId="0" applyNumberFormat="1" applyFont="1" applyBorder="1" applyAlignment="1">
      <alignment horizontal="justify" vertical="center" wrapText="1"/>
    </xf>
    <xf numFmtId="0" fontId="19" fillId="0" borderId="1" xfId="0" applyNumberFormat="1" applyFont="1" applyBorder="1" applyAlignment="1">
      <alignment horizontal="justify" vertical="center" wrapText="1"/>
    </xf>
    <xf numFmtId="0" fontId="19" fillId="0" borderId="1" xfId="0" applyFont="1" applyBorder="1" applyAlignment="1">
      <alignment horizontal="justify" vertical="center" wrapText="1"/>
    </xf>
    <xf numFmtId="0" fontId="18" fillId="0" borderId="1" xfId="0" applyFont="1" applyBorder="1" applyAlignment="1">
      <alignment horizontal="justify" vertical="center" wrapText="1"/>
    </xf>
    <xf numFmtId="0" fontId="18" fillId="0" borderId="1" xfId="0" applyFont="1" applyBorder="1" applyAlignment="1">
      <alignment vertical="center" wrapText="1"/>
    </xf>
    <xf numFmtId="165" fontId="12" fillId="0" borderId="1" xfId="0" applyNumberFormat="1" applyFont="1" applyBorder="1" applyAlignment="1">
      <alignment vertical="center" wrapText="1"/>
    </xf>
    <xf numFmtId="9" fontId="20" fillId="0" borderId="1" xfId="4" applyNumberFormat="1" applyFont="1" applyBorder="1" applyAlignment="1">
      <alignment horizontal="right" vertical="center" wrapText="1"/>
    </xf>
    <xf numFmtId="9" fontId="12" fillId="0" borderId="1" xfId="4" applyNumberFormat="1" applyFont="1" applyBorder="1" applyAlignment="1">
      <alignment horizontal="right" vertical="center" wrapText="1"/>
    </xf>
    <xf numFmtId="165" fontId="20" fillId="0" borderId="1" xfId="2" applyNumberFormat="1" applyFont="1" applyBorder="1" applyAlignment="1">
      <alignment horizontal="right" vertical="center" wrapText="1"/>
    </xf>
    <xf numFmtId="165" fontId="20" fillId="0" borderId="1" xfId="5" applyNumberFormat="1" applyFont="1" applyBorder="1" applyAlignment="1">
      <alignment horizontal="right" vertical="center"/>
    </xf>
    <xf numFmtId="0" fontId="19" fillId="0" borderId="1" xfId="0" applyFont="1" applyBorder="1" applyAlignment="1">
      <alignment wrapText="1"/>
    </xf>
    <xf numFmtId="165" fontId="21" fillId="0" borderId="1" xfId="1" applyNumberFormat="1" applyFont="1" applyBorder="1" applyAlignment="1">
      <alignment horizontal="right" vertical="center" wrapText="1"/>
    </xf>
    <xf numFmtId="165" fontId="21" fillId="0" borderId="1" xfId="0" applyNumberFormat="1" applyFont="1" applyBorder="1" applyAlignment="1">
      <alignment horizontal="right" vertical="center" wrapText="1"/>
    </xf>
    <xf numFmtId="9" fontId="21" fillId="0" borderId="1" xfId="4" applyFont="1" applyBorder="1" applyAlignment="1">
      <alignment horizontal="right" vertical="center" wrapText="1"/>
    </xf>
    <xf numFmtId="0" fontId="19" fillId="0" borderId="1" xfId="0" applyFont="1" applyBorder="1" applyAlignment="1">
      <alignment horizontal="justify" vertical="center" readingOrder="1"/>
    </xf>
    <xf numFmtId="165" fontId="20" fillId="0" borderId="1" xfId="1" applyNumberFormat="1" applyFont="1" applyFill="1" applyBorder="1" applyAlignment="1">
      <alignment horizontal="right" vertical="center" wrapText="1"/>
    </xf>
    <xf numFmtId="0" fontId="19" fillId="2" borderId="1" xfId="0" applyNumberFormat="1" applyFont="1" applyFill="1" applyBorder="1" applyAlignment="1">
      <alignment horizontal="left" vertical="center" wrapText="1"/>
    </xf>
    <xf numFmtId="3" fontId="19" fillId="2" borderId="1" xfId="0" applyNumberFormat="1" applyFont="1" applyFill="1" applyBorder="1" applyAlignment="1">
      <alignment horizontal="justify" vertical="center" wrapText="1"/>
    </xf>
    <xf numFmtId="0" fontId="19" fillId="2" borderId="1" xfId="0" applyFont="1" applyFill="1" applyBorder="1" applyAlignment="1">
      <alignment horizontal="justify" vertical="center" wrapText="1"/>
    </xf>
    <xf numFmtId="3" fontId="19" fillId="0" borderId="1" xfId="0" applyNumberFormat="1" applyFont="1" applyFill="1" applyBorder="1" applyAlignment="1">
      <alignment horizontal="justify" wrapText="1"/>
    </xf>
    <xf numFmtId="3" fontId="19" fillId="0" borderId="1" xfId="0" applyNumberFormat="1" applyFont="1" applyBorder="1" applyAlignment="1">
      <alignment horizontal="left" vertical="center" wrapText="1"/>
    </xf>
    <xf numFmtId="0" fontId="22" fillId="0" borderId="1" xfId="0" applyFont="1" applyBorder="1" applyAlignment="1">
      <alignment vertical="center" wrapText="1"/>
    </xf>
    <xf numFmtId="3" fontId="19" fillId="0" borderId="2" xfId="0" applyNumberFormat="1" applyFont="1" applyBorder="1" applyAlignment="1">
      <alignment horizontal="center" vertical="center" wrapText="1"/>
    </xf>
    <xf numFmtId="3" fontId="19" fillId="0" borderId="5" xfId="0" applyNumberFormat="1" applyFont="1" applyBorder="1" applyAlignment="1">
      <alignment horizontal="center" vertical="center" wrapText="1"/>
    </xf>
    <xf numFmtId="3" fontId="19" fillId="0" borderId="2" xfId="0" applyNumberFormat="1" applyFont="1" applyBorder="1" applyAlignment="1">
      <alignment horizontal="left" vertical="center" wrapText="1"/>
    </xf>
    <xf numFmtId="3" fontId="19" fillId="0" borderId="4" xfId="0" applyNumberFormat="1" applyFont="1" applyBorder="1" applyAlignment="1">
      <alignment horizontal="left" vertical="center" wrapText="1"/>
    </xf>
    <xf numFmtId="3" fontId="19" fillId="0" borderId="5" xfId="0" applyNumberFormat="1" applyFont="1" applyBorder="1" applyAlignment="1">
      <alignment horizontal="left" vertical="center" wrapText="1"/>
    </xf>
    <xf numFmtId="0" fontId="3" fillId="0" borderId="0" xfId="0" applyFont="1" applyBorder="1" applyAlignment="1">
      <alignment horizontal="center" vertical="center" wrapText="1"/>
    </xf>
    <xf numFmtId="0" fontId="5" fillId="0" borderId="3" xfId="0" applyFont="1" applyBorder="1" applyAlignment="1">
      <alignment horizontal="right" wrapText="1"/>
    </xf>
    <xf numFmtId="0" fontId="6" fillId="0" borderId="1" xfId="0" applyFont="1" applyBorder="1" applyAlignment="1">
      <alignment horizontal="center" vertical="center" wrapText="1"/>
    </xf>
    <xf numFmtId="49" fontId="6" fillId="2"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18" fillId="0" borderId="6" xfId="0" applyNumberFormat="1" applyFont="1" applyBorder="1" applyAlignment="1">
      <alignment horizontal="left" vertical="center" wrapText="1"/>
    </xf>
    <xf numFmtId="0" fontId="18" fillId="0" borderId="7" xfId="0" applyNumberFormat="1" applyFont="1" applyBorder="1" applyAlignment="1">
      <alignment horizontal="left" vertical="center" wrapText="1"/>
    </xf>
    <xf numFmtId="0" fontId="18" fillId="0" borderId="8" xfId="0" applyNumberFormat="1"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cellXfs>
  <cellStyles count="10">
    <cellStyle name="Обычный" xfId="0" builtinId="0"/>
    <cellStyle name="Обычный 2" xfId="1"/>
    <cellStyle name="Обычный 2 2" xfId="6"/>
    <cellStyle name="Обычный 3" xfId="3"/>
    <cellStyle name="Обычный 3 2" xfId="9"/>
    <cellStyle name="Обычный 3 3" xfId="7"/>
    <cellStyle name="Обычный 4" xfId="8"/>
    <cellStyle name="Обычный 5" xfId="5"/>
    <cellStyle name="Процентный" xfId="4" builtinId="5"/>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tabSelected="1" zoomScale="80" zoomScaleNormal="80" workbookViewId="0">
      <selection activeCell="I34" sqref="I34:I35"/>
    </sheetView>
  </sheetViews>
  <sheetFormatPr defaultRowHeight="18" x14ac:dyDescent="0.2"/>
  <cols>
    <col min="1" max="1" width="71.28515625" style="1" customWidth="1"/>
    <col min="2" max="2" width="15.85546875" style="1" customWidth="1"/>
    <col min="3" max="3" width="17.140625" style="1" customWidth="1"/>
    <col min="4" max="4" width="15.85546875" style="6" customWidth="1"/>
    <col min="5" max="5" width="16.140625" style="6" customWidth="1"/>
    <col min="6" max="6" width="12" style="6" customWidth="1"/>
    <col min="7" max="7" width="14" style="6" customWidth="1"/>
    <col min="8" max="8" width="12" style="6" customWidth="1"/>
    <col min="9" max="9" width="69.85546875" style="6" customWidth="1"/>
    <col min="10" max="10" width="9.42578125" style="1" customWidth="1"/>
    <col min="11" max="16384" width="9.140625" style="1"/>
  </cols>
  <sheetData>
    <row r="1" spans="1:11" ht="28.5" customHeight="1" x14ac:dyDescent="0.2">
      <c r="A1" s="57" t="s">
        <v>43</v>
      </c>
      <c r="B1" s="57"/>
      <c r="C1" s="57"/>
      <c r="D1" s="57"/>
      <c r="E1" s="57"/>
      <c r="F1" s="57"/>
      <c r="G1" s="57"/>
      <c r="H1" s="57"/>
      <c r="I1" s="57"/>
    </row>
    <row r="2" spans="1:11" ht="16.5" customHeight="1" x14ac:dyDescent="0.3">
      <c r="A2" s="58" t="s">
        <v>22</v>
      </c>
      <c r="B2" s="58"/>
      <c r="C2" s="58"/>
      <c r="D2" s="58"/>
      <c r="E2" s="58"/>
      <c r="F2" s="58"/>
      <c r="G2" s="58"/>
      <c r="H2" s="58"/>
      <c r="I2" s="58"/>
      <c r="K2" s="1" t="s">
        <v>37</v>
      </c>
    </row>
    <row r="3" spans="1:11" ht="26.25" customHeight="1" x14ac:dyDescent="0.2">
      <c r="A3" s="59" t="s">
        <v>0</v>
      </c>
      <c r="B3" s="59" t="s">
        <v>49</v>
      </c>
      <c r="C3" s="59" t="s">
        <v>48</v>
      </c>
      <c r="D3" s="60" t="s">
        <v>41</v>
      </c>
      <c r="E3" s="61" t="s">
        <v>25</v>
      </c>
      <c r="F3" s="61"/>
      <c r="G3" s="61"/>
      <c r="H3" s="61"/>
      <c r="I3" s="61"/>
    </row>
    <row r="4" spans="1:11" s="2" customFormat="1" ht="80.25" customHeight="1" x14ac:dyDescent="0.2">
      <c r="A4" s="59"/>
      <c r="B4" s="59"/>
      <c r="C4" s="59"/>
      <c r="D4" s="60"/>
      <c r="E4" s="9" t="s">
        <v>23</v>
      </c>
      <c r="F4" s="16" t="s">
        <v>24</v>
      </c>
      <c r="G4" s="9" t="s">
        <v>47</v>
      </c>
      <c r="H4" s="9" t="s">
        <v>24</v>
      </c>
      <c r="I4" s="17" t="s">
        <v>50</v>
      </c>
    </row>
    <row r="5" spans="1:11" s="2" customFormat="1" ht="30.75" x14ac:dyDescent="0.2">
      <c r="A5" s="18">
        <v>1</v>
      </c>
      <c r="B5" s="18">
        <v>2</v>
      </c>
      <c r="C5" s="18">
        <v>3</v>
      </c>
      <c r="D5" s="18">
        <v>4</v>
      </c>
      <c r="E5" s="3" t="s">
        <v>28</v>
      </c>
      <c r="F5" s="3" t="s">
        <v>29</v>
      </c>
      <c r="G5" s="3" t="s">
        <v>30</v>
      </c>
      <c r="H5" s="3" t="s">
        <v>31</v>
      </c>
      <c r="I5" s="3" t="s">
        <v>32</v>
      </c>
    </row>
    <row r="6" spans="1:11" s="4" customFormat="1" ht="20.25" x14ac:dyDescent="0.2">
      <c r="A6" s="20" t="s">
        <v>1</v>
      </c>
      <c r="B6" s="21">
        <f>SUM(B8,B19)</f>
        <v>9081.0000000000018</v>
      </c>
      <c r="C6" s="21">
        <f>SUM(C8,C19)</f>
        <v>9963.9</v>
      </c>
      <c r="D6" s="21">
        <f>SUM(D8,D19)</f>
        <v>10375.6</v>
      </c>
      <c r="E6" s="21">
        <f t="shared" ref="E6:E36" si="0">SUM(D6-B6)</f>
        <v>1294.5999999999985</v>
      </c>
      <c r="F6" s="22">
        <f>SUM(D6/B6)</f>
        <v>1.1425613919171895</v>
      </c>
      <c r="G6" s="21">
        <f>SUM(D6-C6)</f>
        <v>411.70000000000073</v>
      </c>
      <c r="H6" s="22">
        <f>SUM(D6/C6)</f>
        <v>1.0413191621754534</v>
      </c>
      <c r="I6" s="23"/>
      <c r="J6" s="11"/>
    </row>
    <row r="7" spans="1:11" s="4" customFormat="1" ht="20.25" customHeight="1" x14ac:dyDescent="0.2">
      <c r="A7" s="62" t="s">
        <v>33</v>
      </c>
      <c r="B7" s="63"/>
      <c r="C7" s="63"/>
      <c r="D7" s="63"/>
      <c r="E7" s="63"/>
      <c r="F7" s="63"/>
      <c r="G7" s="63"/>
      <c r="H7" s="63"/>
      <c r="I7" s="64"/>
      <c r="J7" s="11"/>
    </row>
    <row r="8" spans="1:11" s="4" customFormat="1" ht="20.25" x14ac:dyDescent="0.2">
      <c r="A8" s="20" t="s">
        <v>2</v>
      </c>
      <c r="B8" s="8">
        <f>B9+B10+B11+B13+B14+B15+B16+B17+B18</f>
        <v>8136.1000000000013</v>
      </c>
      <c r="C8" s="8">
        <f>SUM(C9:C11,C13:C17)</f>
        <v>9042.6999999999989</v>
      </c>
      <c r="D8" s="8">
        <f>SUM(D9:D11,D13:D18)</f>
        <v>9336.8000000000011</v>
      </c>
      <c r="E8" s="21">
        <f t="shared" si="0"/>
        <v>1200.6999999999998</v>
      </c>
      <c r="F8" s="22">
        <f t="shared" ref="F8:F36" si="1">SUM(D8/B8)</f>
        <v>1.1475768488587899</v>
      </c>
      <c r="G8" s="21">
        <f t="shared" ref="G8:G26" si="2">SUM(D8-C8)</f>
        <v>294.10000000000218</v>
      </c>
      <c r="H8" s="22">
        <f t="shared" ref="H8:H17" si="3">SUM(D8/C8)</f>
        <v>1.032523471971867</v>
      </c>
      <c r="I8" s="23"/>
      <c r="J8" s="11"/>
    </row>
    <row r="9" spans="1:11" ht="37.5" x14ac:dyDescent="0.2">
      <c r="A9" s="46" t="s">
        <v>3</v>
      </c>
      <c r="B9" s="25">
        <v>3797.3</v>
      </c>
      <c r="C9" s="38">
        <v>4056.2</v>
      </c>
      <c r="D9" s="39">
        <v>4169.8999999999996</v>
      </c>
      <c r="E9" s="26">
        <f t="shared" si="0"/>
        <v>372.59999999999945</v>
      </c>
      <c r="F9" s="27">
        <f t="shared" si="1"/>
        <v>1.0981223500908539</v>
      </c>
      <c r="G9" s="26">
        <f t="shared" si="2"/>
        <v>113.69999999999982</v>
      </c>
      <c r="H9" s="27">
        <f t="shared" si="3"/>
        <v>1.0280311621714906</v>
      </c>
      <c r="I9" s="28" t="s">
        <v>56</v>
      </c>
      <c r="J9" s="12"/>
    </row>
    <row r="10" spans="1:11" ht="39.75" customHeight="1" x14ac:dyDescent="0.3">
      <c r="A10" s="46" t="s">
        <v>4</v>
      </c>
      <c r="B10" s="25">
        <v>68.900000000000006</v>
      </c>
      <c r="C10" s="25">
        <v>73.5</v>
      </c>
      <c r="D10" s="25">
        <v>73.8</v>
      </c>
      <c r="E10" s="26">
        <f t="shared" si="0"/>
        <v>4.8999999999999915</v>
      </c>
      <c r="F10" s="27">
        <f>SUM(D10/B10)</f>
        <v>1.0711175616835993</v>
      </c>
      <c r="G10" s="26">
        <f t="shared" si="2"/>
        <v>0.29999999999999716</v>
      </c>
      <c r="H10" s="27">
        <f t="shared" si="3"/>
        <v>1.0040816326530613</v>
      </c>
      <c r="I10" s="40" t="s">
        <v>55</v>
      </c>
      <c r="J10" s="13"/>
    </row>
    <row r="11" spans="1:11" ht="112.5" x14ac:dyDescent="0.2">
      <c r="A11" s="46" t="s">
        <v>44</v>
      </c>
      <c r="B11" s="25">
        <v>3263</v>
      </c>
      <c r="C11" s="25">
        <v>3889</v>
      </c>
      <c r="D11" s="25">
        <v>3983.4</v>
      </c>
      <c r="E11" s="26">
        <f t="shared" si="0"/>
        <v>720.40000000000009</v>
      </c>
      <c r="F11" s="27">
        <f t="shared" si="1"/>
        <v>1.2207784247624884</v>
      </c>
      <c r="G11" s="26">
        <f t="shared" si="2"/>
        <v>94.400000000000091</v>
      </c>
      <c r="H11" s="27">
        <f t="shared" si="3"/>
        <v>1.0242735921830806</v>
      </c>
      <c r="I11" s="50" t="s">
        <v>53</v>
      </c>
      <c r="J11" s="12"/>
    </row>
    <row r="12" spans="1:11" s="10" customFormat="1" ht="33" x14ac:dyDescent="0.2">
      <c r="A12" s="29" t="s">
        <v>51</v>
      </c>
      <c r="B12" s="41">
        <v>3095.2</v>
      </c>
      <c r="C12" s="41">
        <v>3717.5</v>
      </c>
      <c r="D12" s="41">
        <v>3824.1</v>
      </c>
      <c r="E12" s="42">
        <f t="shared" si="0"/>
        <v>728.90000000000009</v>
      </c>
      <c r="F12" s="43">
        <f t="shared" si="1"/>
        <v>1.2354936676143706</v>
      </c>
      <c r="G12" s="42">
        <f t="shared" si="2"/>
        <v>106.59999999999991</v>
      </c>
      <c r="H12" s="43">
        <f t="shared" si="3"/>
        <v>1.0286751849361129</v>
      </c>
      <c r="I12" s="28" t="s">
        <v>54</v>
      </c>
      <c r="J12" s="14"/>
    </row>
    <row r="13" spans="1:11" ht="40.5" customHeight="1" x14ac:dyDescent="0.2">
      <c r="A13" s="46" t="s">
        <v>5</v>
      </c>
      <c r="B13" s="25">
        <v>311.39999999999998</v>
      </c>
      <c r="C13" s="25">
        <v>274.3</v>
      </c>
      <c r="D13" s="25">
        <v>317</v>
      </c>
      <c r="E13" s="26">
        <f t="shared" si="0"/>
        <v>5.6000000000000227</v>
      </c>
      <c r="F13" s="27">
        <f t="shared" si="1"/>
        <v>1.0179833012202955</v>
      </c>
      <c r="G13" s="26">
        <f t="shared" si="2"/>
        <v>42.699999999999989</v>
      </c>
      <c r="H13" s="27">
        <f t="shared" si="3"/>
        <v>1.1556689755741889</v>
      </c>
      <c r="I13" s="44"/>
      <c r="J13" s="13"/>
    </row>
    <row r="14" spans="1:11" ht="40.5" customHeight="1" x14ac:dyDescent="0.2">
      <c r="A14" s="46" t="s">
        <v>42</v>
      </c>
      <c r="B14" s="25">
        <v>2.5</v>
      </c>
      <c r="C14" s="25">
        <v>2</v>
      </c>
      <c r="D14" s="25">
        <v>2</v>
      </c>
      <c r="E14" s="26">
        <f t="shared" si="0"/>
        <v>-0.5</v>
      </c>
      <c r="F14" s="27">
        <f t="shared" si="1"/>
        <v>0.8</v>
      </c>
      <c r="G14" s="26">
        <f t="shared" si="2"/>
        <v>0</v>
      </c>
      <c r="H14" s="27">
        <f t="shared" si="3"/>
        <v>1</v>
      </c>
      <c r="I14" s="44" t="s">
        <v>57</v>
      </c>
      <c r="J14" s="13"/>
    </row>
    <row r="15" spans="1:11" ht="66.75" customHeight="1" x14ac:dyDescent="0.2">
      <c r="A15" s="46" t="s">
        <v>6</v>
      </c>
      <c r="B15" s="45">
        <v>542.6</v>
      </c>
      <c r="C15" s="45">
        <v>550.79999999999995</v>
      </c>
      <c r="D15" s="45">
        <v>560.20000000000005</v>
      </c>
      <c r="E15" s="26">
        <f t="shared" si="0"/>
        <v>17.600000000000023</v>
      </c>
      <c r="F15" s="27">
        <f t="shared" si="1"/>
        <v>1.0324364172502765</v>
      </c>
      <c r="G15" s="26">
        <f t="shared" si="2"/>
        <v>9.4000000000000909</v>
      </c>
      <c r="H15" s="27">
        <f t="shared" si="3"/>
        <v>1.0170660856935367</v>
      </c>
      <c r="I15" s="28"/>
      <c r="J15" s="12"/>
    </row>
    <row r="16" spans="1:11" ht="38.25" customHeight="1" x14ac:dyDescent="0.2">
      <c r="A16" s="46" t="s">
        <v>7</v>
      </c>
      <c r="B16" s="25">
        <v>1.8</v>
      </c>
      <c r="C16" s="25">
        <v>2.1</v>
      </c>
      <c r="D16" s="25">
        <v>2.1</v>
      </c>
      <c r="E16" s="26">
        <f t="shared" si="0"/>
        <v>0.30000000000000004</v>
      </c>
      <c r="F16" s="27">
        <f t="shared" si="1"/>
        <v>1.1666666666666667</v>
      </c>
      <c r="G16" s="26">
        <f t="shared" si="2"/>
        <v>0</v>
      </c>
      <c r="H16" s="27">
        <f t="shared" si="3"/>
        <v>1</v>
      </c>
      <c r="I16" s="44" t="s">
        <v>58</v>
      </c>
      <c r="J16" s="13"/>
    </row>
    <row r="17" spans="1:10" ht="53.25" customHeight="1" x14ac:dyDescent="0.2">
      <c r="A17" s="46" t="s">
        <v>8</v>
      </c>
      <c r="B17" s="25">
        <v>148.6</v>
      </c>
      <c r="C17" s="25">
        <v>194.8</v>
      </c>
      <c r="D17" s="25">
        <v>228.4</v>
      </c>
      <c r="E17" s="26">
        <f t="shared" si="0"/>
        <v>79.800000000000011</v>
      </c>
      <c r="F17" s="27">
        <f t="shared" si="1"/>
        <v>1.5370121130551817</v>
      </c>
      <c r="G17" s="26">
        <f t="shared" si="2"/>
        <v>33.599999999999994</v>
      </c>
      <c r="H17" s="27">
        <f t="shared" si="3"/>
        <v>1.1724845995893223</v>
      </c>
      <c r="I17" s="47" t="s">
        <v>52</v>
      </c>
      <c r="J17" s="12"/>
    </row>
    <row r="18" spans="1:10" ht="21" hidden="1" customHeight="1" x14ac:dyDescent="0.2">
      <c r="A18" s="24" t="s">
        <v>35</v>
      </c>
      <c r="B18" s="25">
        <v>0</v>
      </c>
      <c r="C18" s="25">
        <v>0</v>
      </c>
      <c r="D18" s="25">
        <v>0</v>
      </c>
      <c r="E18" s="26">
        <f t="shared" si="0"/>
        <v>0</v>
      </c>
      <c r="F18" s="27" t="s">
        <v>38</v>
      </c>
      <c r="G18" s="26">
        <f t="shared" si="2"/>
        <v>0</v>
      </c>
      <c r="H18" s="27" t="s">
        <v>38</v>
      </c>
      <c r="I18" s="28"/>
      <c r="J18" s="12"/>
    </row>
    <row r="19" spans="1:10" s="4" customFormat="1" ht="20.25" x14ac:dyDescent="0.2">
      <c r="A19" s="20" t="s">
        <v>9</v>
      </c>
      <c r="B19" s="8">
        <f>SUM(B20:B25)</f>
        <v>944.9</v>
      </c>
      <c r="C19" s="8">
        <f>SUM(C20:C25)</f>
        <v>921.2</v>
      </c>
      <c r="D19" s="8">
        <f>SUM(D20:D25)</f>
        <v>1038.8</v>
      </c>
      <c r="E19" s="21">
        <f t="shared" si="0"/>
        <v>93.899999999999977</v>
      </c>
      <c r="F19" s="22">
        <f t="shared" si="1"/>
        <v>1.09937559530109</v>
      </c>
      <c r="G19" s="21">
        <f t="shared" si="2"/>
        <v>117.59999999999991</v>
      </c>
      <c r="H19" s="22">
        <f t="shared" ref="H19:H26" si="4">SUM(D19/C19)</f>
        <v>1.1276595744680851</v>
      </c>
      <c r="I19" s="30"/>
      <c r="J19" s="15"/>
    </row>
    <row r="20" spans="1:10" ht="71.25" customHeight="1" x14ac:dyDescent="0.2">
      <c r="A20" s="31" t="s">
        <v>10</v>
      </c>
      <c r="B20" s="25">
        <v>663.4</v>
      </c>
      <c r="C20" s="25">
        <v>566.9</v>
      </c>
      <c r="D20" s="25">
        <v>628.29999999999995</v>
      </c>
      <c r="E20" s="26">
        <f t="shared" si="0"/>
        <v>-35.100000000000023</v>
      </c>
      <c r="F20" s="27">
        <f t="shared" si="1"/>
        <v>0.94709074464877896</v>
      </c>
      <c r="G20" s="26">
        <f t="shared" si="2"/>
        <v>61.399999999999977</v>
      </c>
      <c r="H20" s="27">
        <f t="shared" si="4"/>
        <v>1.108308343623214</v>
      </c>
      <c r="I20" s="44" t="s">
        <v>59</v>
      </c>
      <c r="J20" s="12"/>
    </row>
    <row r="21" spans="1:10" ht="38.25" customHeight="1" x14ac:dyDescent="0.2">
      <c r="A21" s="31" t="s">
        <v>11</v>
      </c>
      <c r="B21" s="25">
        <v>52.7</v>
      </c>
      <c r="C21" s="25">
        <v>20.100000000000001</v>
      </c>
      <c r="D21" s="25">
        <v>24</v>
      </c>
      <c r="E21" s="26">
        <f t="shared" si="0"/>
        <v>-28.700000000000003</v>
      </c>
      <c r="F21" s="27">
        <f t="shared" si="1"/>
        <v>0.45540796963946867</v>
      </c>
      <c r="G21" s="26">
        <f t="shared" si="2"/>
        <v>3.8999999999999986</v>
      </c>
      <c r="H21" s="27">
        <f t="shared" si="4"/>
        <v>1.1940298507462686</v>
      </c>
      <c r="I21" s="28" t="s">
        <v>60</v>
      </c>
      <c r="J21" s="13"/>
    </row>
    <row r="22" spans="1:10" ht="91.5" customHeight="1" x14ac:dyDescent="0.3">
      <c r="A22" s="31" t="s">
        <v>36</v>
      </c>
      <c r="B22" s="25">
        <v>16.3</v>
      </c>
      <c r="C22" s="25">
        <v>8</v>
      </c>
      <c r="D22" s="25">
        <v>10.4</v>
      </c>
      <c r="E22" s="26">
        <f t="shared" si="0"/>
        <v>-5.9</v>
      </c>
      <c r="F22" s="27">
        <f t="shared" si="1"/>
        <v>0.6380368098159509</v>
      </c>
      <c r="G22" s="26">
        <f t="shared" si="2"/>
        <v>2.4000000000000004</v>
      </c>
      <c r="H22" s="27">
        <f t="shared" si="4"/>
        <v>1.3</v>
      </c>
      <c r="I22" s="49" t="s">
        <v>61</v>
      </c>
    </row>
    <row r="23" spans="1:10" ht="37.5" x14ac:dyDescent="0.2">
      <c r="A23" s="31" t="s">
        <v>12</v>
      </c>
      <c r="B23" s="25">
        <v>181</v>
      </c>
      <c r="C23" s="25">
        <v>262.5</v>
      </c>
      <c r="D23" s="25">
        <v>291.7</v>
      </c>
      <c r="E23" s="26">
        <f t="shared" si="0"/>
        <v>110.69999999999999</v>
      </c>
      <c r="F23" s="27">
        <f t="shared" si="1"/>
        <v>1.6116022099447513</v>
      </c>
      <c r="G23" s="26">
        <f t="shared" si="2"/>
        <v>29.199999999999989</v>
      </c>
      <c r="H23" s="27">
        <f t="shared" si="4"/>
        <v>1.1112380952380951</v>
      </c>
      <c r="I23" s="48" t="s">
        <v>40</v>
      </c>
    </row>
    <row r="24" spans="1:10" ht="89.25" customHeight="1" x14ac:dyDescent="0.2">
      <c r="A24" s="31" t="s">
        <v>13</v>
      </c>
      <c r="B24" s="25">
        <v>24.7</v>
      </c>
      <c r="C24" s="25">
        <v>59.2</v>
      </c>
      <c r="D24" s="25">
        <v>65.2</v>
      </c>
      <c r="E24" s="26">
        <f t="shared" si="0"/>
        <v>40.5</v>
      </c>
      <c r="F24" s="27">
        <f t="shared" si="1"/>
        <v>2.6396761133603239</v>
      </c>
      <c r="G24" s="26">
        <f t="shared" si="2"/>
        <v>6</v>
      </c>
      <c r="H24" s="27">
        <f t="shared" si="4"/>
        <v>1.1013513513513513</v>
      </c>
      <c r="I24" s="32" t="s">
        <v>62</v>
      </c>
    </row>
    <row r="25" spans="1:10" ht="37.5" customHeight="1" x14ac:dyDescent="0.2">
      <c r="A25" s="32" t="s">
        <v>14</v>
      </c>
      <c r="B25" s="45">
        <v>6.8</v>
      </c>
      <c r="C25" s="45">
        <v>4.5</v>
      </c>
      <c r="D25" s="45">
        <v>19.2</v>
      </c>
      <c r="E25" s="26">
        <f t="shared" si="0"/>
        <v>12.399999999999999</v>
      </c>
      <c r="F25" s="27">
        <f t="shared" si="1"/>
        <v>2.8235294117647061</v>
      </c>
      <c r="G25" s="26">
        <f t="shared" si="2"/>
        <v>14.7</v>
      </c>
      <c r="H25" s="27">
        <f t="shared" si="4"/>
        <v>4.2666666666666666</v>
      </c>
      <c r="I25" s="51" t="s">
        <v>45</v>
      </c>
      <c r="J25" s="12"/>
    </row>
    <row r="26" spans="1:10" s="4" customFormat="1" ht="24.75" customHeight="1" x14ac:dyDescent="0.2">
      <c r="A26" s="33" t="s">
        <v>15</v>
      </c>
      <c r="B26" s="8">
        <f>SUM(B28:B35)</f>
        <v>16974.5</v>
      </c>
      <c r="C26" s="8">
        <f>SUM(C28:C35)</f>
        <v>18562.599999999999</v>
      </c>
      <c r="D26" s="8">
        <f>SUM(D28:D35)</f>
        <v>18034.8</v>
      </c>
      <c r="E26" s="21">
        <f t="shared" si="0"/>
        <v>1060.2999999999993</v>
      </c>
      <c r="F26" s="22">
        <f t="shared" si="1"/>
        <v>1.0624642846622876</v>
      </c>
      <c r="G26" s="21">
        <f t="shared" si="2"/>
        <v>-527.79999999999927</v>
      </c>
      <c r="H26" s="22">
        <f t="shared" si="4"/>
        <v>0.97156648314352523</v>
      </c>
      <c r="I26" s="30"/>
      <c r="J26" s="15"/>
    </row>
    <row r="27" spans="1:10" s="4" customFormat="1" ht="20.25" customHeight="1" x14ac:dyDescent="0.2">
      <c r="A27" s="65" t="s">
        <v>33</v>
      </c>
      <c r="B27" s="66"/>
      <c r="C27" s="66"/>
      <c r="D27" s="66"/>
      <c r="E27" s="66"/>
      <c r="F27" s="66"/>
      <c r="G27" s="66"/>
      <c r="H27" s="66"/>
      <c r="I27" s="67"/>
      <c r="J27" s="15"/>
    </row>
    <row r="28" spans="1:10" ht="39" x14ac:dyDescent="0.2">
      <c r="A28" s="19" t="s">
        <v>16</v>
      </c>
      <c r="B28" s="25">
        <v>1074.3</v>
      </c>
      <c r="C28" s="25">
        <v>1528.2</v>
      </c>
      <c r="D28" s="25">
        <v>1229.0999999999999</v>
      </c>
      <c r="E28" s="26">
        <f t="shared" si="0"/>
        <v>154.79999999999995</v>
      </c>
      <c r="F28" s="27">
        <f t="shared" si="1"/>
        <v>1.1440938285395141</v>
      </c>
      <c r="G28" s="26">
        <f t="shared" ref="G28:G36" si="5">SUM(D28-C28)</f>
        <v>-299.10000000000014</v>
      </c>
      <c r="H28" s="36">
        <f>SUM(D28/C28)</f>
        <v>0.80427954456222994</v>
      </c>
      <c r="I28" s="54" t="s">
        <v>39</v>
      </c>
      <c r="J28" s="12"/>
    </row>
    <row r="29" spans="1:10" ht="39" x14ac:dyDescent="0.2">
      <c r="A29" s="19" t="s">
        <v>17</v>
      </c>
      <c r="B29" s="25">
        <v>9031.1</v>
      </c>
      <c r="C29" s="25">
        <v>10036.1</v>
      </c>
      <c r="D29" s="25">
        <v>9872.2999999999993</v>
      </c>
      <c r="E29" s="26">
        <f t="shared" si="0"/>
        <v>841.19999999999891</v>
      </c>
      <c r="F29" s="27">
        <f t="shared" si="1"/>
        <v>1.0931447996368104</v>
      </c>
      <c r="G29" s="26">
        <f t="shared" si="5"/>
        <v>-163.80000000000109</v>
      </c>
      <c r="H29" s="36">
        <f>SUM(D29/C29)</f>
        <v>0.98367891910204153</v>
      </c>
      <c r="I29" s="55"/>
      <c r="J29" s="12"/>
    </row>
    <row r="30" spans="1:10" ht="39" x14ac:dyDescent="0.2">
      <c r="A30" s="19" t="s">
        <v>18</v>
      </c>
      <c r="B30" s="25">
        <v>6616.9</v>
      </c>
      <c r="C30" s="25">
        <v>6725.4</v>
      </c>
      <c r="D30" s="25">
        <v>6675.4</v>
      </c>
      <c r="E30" s="26">
        <f t="shared" si="0"/>
        <v>58.5</v>
      </c>
      <c r="F30" s="27">
        <f t="shared" si="1"/>
        <v>1.0088409980504467</v>
      </c>
      <c r="G30" s="26">
        <f t="shared" si="5"/>
        <v>-50</v>
      </c>
      <c r="H30" s="36">
        <f>SUM(D30/C30)</f>
        <v>0.99256549796294646</v>
      </c>
      <c r="I30" s="55"/>
      <c r="J30" s="12"/>
    </row>
    <row r="31" spans="1:10" ht="20.25" x14ac:dyDescent="0.2">
      <c r="A31" s="19" t="s">
        <v>19</v>
      </c>
      <c r="B31" s="25">
        <v>251.9</v>
      </c>
      <c r="C31" s="25">
        <v>268</v>
      </c>
      <c r="D31" s="25">
        <v>267.3</v>
      </c>
      <c r="E31" s="26">
        <f t="shared" si="0"/>
        <v>15.400000000000006</v>
      </c>
      <c r="F31" s="27">
        <f t="shared" si="1"/>
        <v>1.0611353711790392</v>
      </c>
      <c r="G31" s="26">
        <f t="shared" si="5"/>
        <v>-0.69999999999998863</v>
      </c>
      <c r="H31" s="36">
        <f>SUM(D31/C31)</f>
        <v>0.99738805970149258</v>
      </c>
      <c r="I31" s="56"/>
      <c r="J31" s="12"/>
    </row>
    <row r="32" spans="1:10" ht="78" customHeight="1" x14ac:dyDescent="0.2">
      <c r="A32" s="19" t="s">
        <v>20</v>
      </c>
      <c r="B32" s="25">
        <v>0.3</v>
      </c>
      <c r="C32" s="25">
        <v>4.8</v>
      </c>
      <c r="D32" s="25">
        <v>4.7</v>
      </c>
      <c r="E32" s="26">
        <f t="shared" si="0"/>
        <v>4.4000000000000004</v>
      </c>
      <c r="F32" s="27">
        <f t="shared" si="1"/>
        <v>15.666666666666668</v>
      </c>
      <c r="G32" s="26">
        <f t="shared" si="5"/>
        <v>-9.9999999999999645E-2</v>
      </c>
      <c r="H32" s="36">
        <f>SUM(D32/C32)</f>
        <v>0.97916666666666674</v>
      </c>
      <c r="I32" s="47" t="s">
        <v>46</v>
      </c>
      <c r="J32" s="12"/>
    </row>
    <row r="33" spans="1:10" ht="27.75" hidden="1" customHeight="1" x14ac:dyDescent="0.2">
      <c r="A33" s="19" t="s">
        <v>21</v>
      </c>
      <c r="B33" s="25">
        <v>0</v>
      </c>
      <c r="C33" s="25">
        <v>0</v>
      </c>
      <c r="D33" s="25">
        <v>0</v>
      </c>
      <c r="E33" s="26">
        <f t="shared" si="0"/>
        <v>0</v>
      </c>
      <c r="F33" s="27" t="s">
        <v>38</v>
      </c>
      <c r="G33" s="26">
        <f t="shared" si="5"/>
        <v>0</v>
      </c>
      <c r="H33" s="36" t="s">
        <v>38</v>
      </c>
      <c r="I33" s="28"/>
      <c r="J33" s="12"/>
    </row>
    <row r="34" spans="1:10" ht="108" customHeight="1" x14ac:dyDescent="0.2">
      <c r="A34" s="19" t="s">
        <v>27</v>
      </c>
      <c r="B34" s="25">
        <v>0</v>
      </c>
      <c r="C34" s="25">
        <v>0.1</v>
      </c>
      <c r="D34" s="25">
        <v>3.2</v>
      </c>
      <c r="E34" s="26">
        <f t="shared" si="0"/>
        <v>3.2</v>
      </c>
      <c r="F34" s="27" t="s">
        <v>38</v>
      </c>
      <c r="G34" s="26">
        <f t="shared" si="5"/>
        <v>3.1</v>
      </c>
      <c r="H34" s="36" t="s">
        <v>38</v>
      </c>
      <c r="I34" s="52" t="s">
        <v>63</v>
      </c>
      <c r="J34" s="12"/>
    </row>
    <row r="35" spans="1:10" ht="69.75" customHeight="1" x14ac:dyDescent="0.2">
      <c r="A35" s="19" t="s">
        <v>26</v>
      </c>
      <c r="B35" s="25">
        <v>0</v>
      </c>
      <c r="C35" s="25">
        <v>0</v>
      </c>
      <c r="D35" s="25">
        <v>-17.2</v>
      </c>
      <c r="E35" s="26">
        <f t="shared" si="0"/>
        <v>-17.2</v>
      </c>
      <c r="F35" s="27" t="s">
        <v>38</v>
      </c>
      <c r="G35" s="26">
        <f t="shared" si="5"/>
        <v>-17.2</v>
      </c>
      <c r="H35" s="36" t="s">
        <v>38</v>
      </c>
      <c r="I35" s="53"/>
      <c r="J35" s="12"/>
    </row>
    <row r="36" spans="1:10" s="5" customFormat="1" ht="30" customHeight="1" x14ac:dyDescent="0.2">
      <c r="A36" s="34" t="s">
        <v>34</v>
      </c>
      <c r="B36" s="35">
        <f>SUM(B6,B26)</f>
        <v>26055.5</v>
      </c>
      <c r="C36" s="35">
        <f>SUM(C6,C26)</f>
        <v>28526.5</v>
      </c>
      <c r="D36" s="35">
        <f>SUM(D6,D26)</f>
        <v>28410.400000000001</v>
      </c>
      <c r="E36" s="21">
        <f t="shared" si="0"/>
        <v>2354.9000000000015</v>
      </c>
      <c r="F36" s="22">
        <f t="shared" si="1"/>
        <v>1.090380150064286</v>
      </c>
      <c r="G36" s="21">
        <f t="shared" si="5"/>
        <v>-116.09999999999854</v>
      </c>
      <c r="H36" s="37">
        <f>SUM(D36/C36)</f>
        <v>0.99593010008237959</v>
      </c>
      <c r="I36" s="30"/>
      <c r="J36" s="15"/>
    </row>
    <row r="37" spans="1:10" x14ac:dyDescent="0.2">
      <c r="D37" s="7"/>
    </row>
    <row r="38" spans="1:10" x14ac:dyDescent="0.2">
      <c r="D38" s="7"/>
    </row>
    <row r="39" spans="1:10" x14ac:dyDescent="0.2">
      <c r="D39" s="7"/>
    </row>
    <row r="40" spans="1:10" x14ac:dyDescent="0.2">
      <c r="D40" s="7"/>
    </row>
    <row r="41" spans="1:10" x14ac:dyDescent="0.2">
      <c r="D41" s="7"/>
    </row>
  </sheetData>
  <mergeCells count="11">
    <mergeCell ref="I34:I35"/>
    <mergeCell ref="I28:I31"/>
    <mergeCell ref="A1:I1"/>
    <mergeCell ref="A2:I2"/>
    <mergeCell ref="A3:A4"/>
    <mergeCell ref="B3:B4"/>
    <mergeCell ref="C3:C4"/>
    <mergeCell ref="D3:D4"/>
    <mergeCell ref="E3:I3"/>
    <mergeCell ref="A7:I7"/>
    <mergeCell ref="A27:I27"/>
  </mergeCells>
  <pageMargins left="0.55118110236220474" right="0.39370078740157483" top="0.82" bottom="0.65" header="0.15748031496062992" footer="0"/>
  <pageSetup paperSize="9" scale="52" fitToHeight="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01.01.2025 исполнение доход</vt:lpstr>
      <vt:lpstr>'01.01.2025 исполнение доход'!Заголовки_для_печати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Москвина Татьяна Валерьевна</dc:creator>
  <cp:lastModifiedBy>Фаренник Ольга Викторовна</cp:lastModifiedBy>
  <cp:lastPrinted>2025-03-31T12:58:02Z</cp:lastPrinted>
  <dcterms:created xsi:type="dcterms:W3CDTF">2020-06-22T07:43:24Z</dcterms:created>
  <dcterms:modified xsi:type="dcterms:W3CDTF">2025-04-07T04:22:47Z</dcterms:modified>
</cp:coreProperties>
</file>